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2" activeTab="7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з початку року" sheetId="8" r:id="rId8"/>
    <sheet name="уточнення планових показників" sheetId="9" r:id="rId9"/>
  </sheets>
  <externalReferences>
    <externalReference r:id="rId12"/>
    <externalReference r:id="rId13"/>
    <externalReference r:id="rId14"/>
  </externalReferences>
  <definedNames>
    <definedName name="_xlnm.Print_Area" localSheetId="7">'з початку року'!$A$1:$P$47</definedName>
  </definedNames>
  <calcPr fullCalcOnLoad="1"/>
</workbook>
</file>

<file path=xl/sharedStrings.xml><?xml version="1.0" encoding="utf-8"?>
<sst xmlns="http://schemas.openxmlformats.org/spreadsheetml/2006/main" count="288" uniqueCount="109">
  <si>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</si>
  <si>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</si>
  <si>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</si>
  <si>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</si>
  <si>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</si>
  <si>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</si>
  <si>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</si>
  <si>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</si>
  <si>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</si>
  <si>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</si>
  <si>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</si>
  <si>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</si>
  <si>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</si>
  <si>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</si>
  <si>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</si>
  <si>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</si>
  <si>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</si>
  <si>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</si>
  <si>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</si>
  <si>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</si>
  <si>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</si>
  <si>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</si>
  <si>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</si>
  <si>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</si>
  <si>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</si>
  <si>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</si>
  <si>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</si>
  <si>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</si>
  <si>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</si>
  <si>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</si>
  <si>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</si>
  <si>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</si>
  <si>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</si>
  <si>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</si>
  <si>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</si>
  <si>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</si>
  <si>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</si>
  <si>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</si>
  <si>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</si>
  <si>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</si>
  <si>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</si>
  <si>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</si>
  <si>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</si>
  <si>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</si>
  <si>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</si>
  <si>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</si>
  <si>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</si>
  <si>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</si>
  <si>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</si>
  <si>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</si>
  <si>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</si>
  <si>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</si>
  <si>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</si>
  <si>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</si>
  <si>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</si>
  <si>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</si>
  <si>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</si>
  <si>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</si>
  <si>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</si>
  <si>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</si>
  <si>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</si>
  <si>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</si>
  <si>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</si>
  <si>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</si>
  <si>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</si>
  <si>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</si>
  <si>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</si>
  <si>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</si>
  <si>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</si>
  <si>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</si>
  <si>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</si>
  <si>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</si>
  <si>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</si>
  <si>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</si>
  <si>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</si>
  <si>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</si>
  <si>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</si>
  <si>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</si>
  <si>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</si>
  <si>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</si>
  <si>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</si>
  <si>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</si>
  <si>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</si>
  <si>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</si>
  <si>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</si>
  <si>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</si>
  <si>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</si>
  <si>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</si>
  <si>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</si>
  <si>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</si>
  <si>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</si>
  <si>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</si>
  <si>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</si>
  <si>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</si>
  <si>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</si>
  <si>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</si>
  <si>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</si>
  <si>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</si>
  <si>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</si>
  <si>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</si>
  <si>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</si>
  <si>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</si>
  <si>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</si>
  <si>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</si>
  <si>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план на січень-липень 2017р.</t>
  </si>
  <si>
    <t>станом на 26.07.2017</t>
  </si>
  <si>
    <r>
      <t xml:space="preserve">станом на 26.07.2017р.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</si>
  <si>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26.07.2017р.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</si>
  <si>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26.07.2017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</si>
</sst>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2.8"/>
      <color indexed="8"/>
      <name val="Times New Roman"/>
      <family val="1"/>
    </font>
    <font>
      <sz val="2.6"/>
      <color indexed="8"/>
      <name val="Times New Roman"/>
      <family val="1"/>
    </font>
    <font>
      <sz val="3.65"/>
      <color indexed="8"/>
      <name val="Times New Roman"/>
      <family val="1"/>
    </font>
    <font>
      <sz val="7.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73" fillId="0" borderId="0">
      <alignment/>
      <protection/>
    </xf>
    <xf numFmtId="0" fontId="6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0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4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49" xfId="0" applyFont="1" applyBorder="1" applyAlignment="1">
      <alignment horizontal="center"/>
    </xf>
    <xf numFmtId="185" fontId="11" fillId="0" borderId="55" xfId="0" applyNumberFormat="1" applyFont="1" applyBorder="1" applyAlignment="1">
      <alignment horizontal="center"/>
    </xf>
    <xf numFmtId="185" fontId="11" fillId="0" borderId="56" xfId="0" applyNumberFormat="1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58" xfId="0" applyNumberFormat="1" applyFont="1" applyBorder="1" applyAlignment="1">
      <alignment horizontal="center"/>
    </xf>
    <xf numFmtId="185" fontId="2" fillId="0" borderId="59" xfId="0" applyNumberFormat="1" applyFont="1" applyBorder="1" applyAlignment="1">
      <alignment horizontal="center"/>
    </xf>
    <xf numFmtId="0" fontId="12" fillId="0" borderId="6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43551886"/>
        <c:axId val="56422655"/>
      </c:lineChart>
      <c:catAx>
        <c:axId val="4355188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422655"/>
        <c:crosses val="autoZero"/>
        <c:auto val="0"/>
        <c:lblOffset val="100"/>
        <c:tickLblSkip val="1"/>
        <c:noMultiLvlLbl val="0"/>
      </c:catAx>
      <c:valAx>
        <c:axId val="5642265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55188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38041848"/>
        <c:axId val="6832313"/>
      </c:lineChart>
      <c:catAx>
        <c:axId val="3804184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832313"/>
        <c:crosses val="autoZero"/>
        <c:auto val="0"/>
        <c:lblOffset val="100"/>
        <c:tickLblSkip val="1"/>
        <c:noMultiLvlLbl val="0"/>
      </c:catAx>
      <c:valAx>
        <c:axId val="683231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04184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61490818"/>
        <c:axId val="16546451"/>
      </c:lineChart>
      <c:catAx>
        <c:axId val="6149081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546451"/>
        <c:crosses val="autoZero"/>
        <c:auto val="0"/>
        <c:lblOffset val="100"/>
        <c:tickLblSkip val="1"/>
        <c:noMultiLvlLbl val="0"/>
      </c:catAx>
      <c:valAx>
        <c:axId val="1654645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49081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14700332"/>
        <c:axId val="65194125"/>
      </c:lineChart>
      <c:catAx>
        <c:axId val="1470033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194125"/>
        <c:crosses val="autoZero"/>
        <c:auto val="0"/>
        <c:lblOffset val="100"/>
        <c:tickLblSkip val="1"/>
        <c:noMultiLvlLbl val="0"/>
      </c:catAx>
      <c:valAx>
        <c:axId val="6519412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70033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49876214"/>
        <c:axId val="46232743"/>
      </c:lineChart>
      <c:catAx>
        <c:axId val="4987621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232743"/>
        <c:crosses val="autoZero"/>
        <c:auto val="0"/>
        <c:lblOffset val="100"/>
        <c:tickLblSkip val="1"/>
        <c:noMultiLvlLbl val="0"/>
      </c:catAx>
      <c:valAx>
        <c:axId val="4623274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87621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13441504"/>
        <c:axId val="53864673"/>
      </c:lineChart>
      <c:catAx>
        <c:axId val="1344150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864673"/>
        <c:crosses val="autoZero"/>
        <c:auto val="0"/>
        <c:lblOffset val="100"/>
        <c:tickLblSkip val="1"/>
        <c:noMultiLvlLbl val="0"/>
      </c:catAx>
      <c:valAx>
        <c:axId val="5386467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44150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15020010"/>
        <c:axId val="962363"/>
      </c:lineChart>
      <c:catAx>
        <c:axId val="1502001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62363"/>
        <c:crosses val="autoZero"/>
        <c:auto val="0"/>
        <c:lblOffset val="100"/>
        <c:tickLblSkip val="1"/>
        <c:noMultiLvlLbl val="0"/>
      </c:catAx>
      <c:valAx>
        <c:axId val="96236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02001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26.07.2017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липень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8661268"/>
        <c:axId val="10842549"/>
      </c:bar3DChart>
      <c:catAx>
        <c:axId val="8661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842549"/>
        <c:crosses val="autoZero"/>
        <c:auto val="1"/>
        <c:lblOffset val="100"/>
        <c:tickLblSkip val="1"/>
        <c:noMultiLvlLbl val="0"/>
      </c:catAx>
      <c:valAx>
        <c:axId val="10842549"/>
        <c:scaling>
          <c:orientation val="minMax"/>
          <c:max val="4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661268"/>
        <c:crossesAt val="1"/>
        <c:crossBetween val="between"/>
        <c:dispUnits/>
        <c:majorUnit val="40000"/>
        <c:minorUnit val="88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липень2017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30474078"/>
        <c:axId val="5831247"/>
      </c:bar3DChart>
      <c:catAx>
        <c:axId val="30474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831247"/>
        <c:crosses val="autoZero"/>
        <c:auto val="1"/>
        <c:lblOffset val="100"/>
        <c:tickLblSkip val="1"/>
        <c:noMultiLvlLbl val="0"/>
      </c:catAx>
      <c:valAx>
        <c:axId val="5831247"/>
        <c:scaling>
          <c:orientation val="minMax"/>
          <c:max val="2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474078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26.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7.2017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762 542,7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733 134,8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січень-липень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- 34 157,4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липень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123 743,4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- 29 407,9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1">
        <row r="97">
          <cell r="D97">
            <v>225.52589</v>
          </cell>
        </row>
      </sheetData>
      <sheetData sheetId="2">
        <row r="97">
          <cell r="D97">
            <v>1135.71022</v>
          </cell>
        </row>
      </sheetData>
      <sheetData sheetId="3">
        <row r="97">
          <cell r="D97">
            <v>102.57358</v>
          </cell>
        </row>
      </sheetData>
      <sheetData sheetId="4">
        <row r="97">
          <cell r="D97">
            <v>1399.2856000000002</v>
          </cell>
        </row>
      </sheetData>
      <sheetData sheetId="5">
        <row r="94">
          <cell r="D94">
            <v>7713.34596</v>
          </cell>
        </row>
      </sheetData>
      <sheetData sheetId="6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8" t="s">
        <v>60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  <c r="O1" s="1"/>
      <c r="P1" s="121" t="s">
        <v>75</v>
      </c>
      <c r="Q1" s="122"/>
      <c r="R1" s="122"/>
      <c r="S1" s="122"/>
      <c r="T1" s="122"/>
      <c r="U1" s="123"/>
    </row>
    <row r="2" spans="1:21" ht="15" thickBot="1">
      <c r="A2" s="124" t="s">
        <v>65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/>
      <c r="O2" s="1"/>
      <c r="P2" s="127" t="s">
        <v>66</v>
      </c>
      <c r="Q2" s="128"/>
      <c r="R2" s="128"/>
      <c r="S2" s="128"/>
      <c r="T2" s="128"/>
      <c r="U2" s="129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30" t="s">
        <v>47</v>
      </c>
      <c r="T3" s="131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32">
        <v>0</v>
      </c>
      <c r="T4" s="133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4">
        <v>0</v>
      </c>
      <c r="T5" s="135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6">
        <v>0</v>
      </c>
      <c r="T6" s="137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6">
        <v>0</v>
      </c>
      <c r="T7" s="137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4">
        <v>0</v>
      </c>
      <c r="T8" s="135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4">
        <v>0</v>
      </c>
      <c r="T9" s="135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4">
        <v>0</v>
      </c>
      <c r="T10" s="135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4">
        <v>0</v>
      </c>
      <c r="T11" s="135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4">
        <v>0</v>
      </c>
      <c r="T12" s="135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4">
        <v>0</v>
      </c>
      <c r="T13" s="135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4">
        <v>0</v>
      </c>
      <c r="T14" s="135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4">
        <v>1</v>
      </c>
      <c r="T15" s="135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4">
        <v>0</v>
      </c>
      <c r="T16" s="135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4">
        <v>0</v>
      </c>
      <c r="T17" s="135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4">
        <v>0</v>
      </c>
      <c r="T18" s="135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4">
        <v>0</v>
      </c>
      <c r="T19" s="135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4">
        <v>0</v>
      </c>
      <c r="T20" s="135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4">
        <v>0</v>
      </c>
      <c r="T21" s="135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4">
        <v>0</v>
      </c>
      <c r="T22" s="135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40">
        <f>SUM(S4:S22)</f>
        <v>1</v>
      </c>
      <c r="T23" s="141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38" t="s">
        <v>33</v>
      </c>
      <c r="Q26" s="138"/>
      <c r="R26" s="138"/>
      <c r="S26" s="138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2" t="s">
        <v>29</v>
      </c>
      <c r="Q27" s="142"/>
      <c r="R27" s="142"/>
      <c r="S27" s="142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3">
        <v>42767</v>
      </c>
      <c r="Q28" s="146">
        <f>'[2]січень 17'!$D$94</f>
        <v>9505.30341</v>
      </c>
      <c r="R28" s="146"/>
      <c r="S28" s="146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4"/>
      <c r="Q29" s="146"/>
      <c r="R29" s="146"/>
      <c r="S29" s="146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47" t="s">
        <v>45</v>
      </c>
      <c r="R31" s="148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9" t="s">
        <v>40</v>
      </c>
      <c r="R32" s="149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38" t="s">
        <v>30</v>
      </c>
      <c r="Q36" s="138"/>
      <c r="R36" s="138"/>
      <c r="S36" s="138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9" t="s">
        <v>31</v>
      </c>
      <c r="Q37" s="139"/>
      <c r="R37" s="139"/>
      <c r="S37" s="139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43">
        <v>42767</v>
      </c>
      <c r="Q38" s="145">
        <f>104633628.96/1000</f>
        <v>104633.62895999999</v>
      </c>
      <c r="R38" s="145"/>
      <c r="S38" s="145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4"/>
      <c r="Q39" s="145"/>
      <c r="R39" s="145"/>
      <c r="S39" s="145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8" t="s">
        <v>70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  <c r="O1" s="1"/>
      <c r="P1" s="121" t="s">
        <v>74</v>
      </c>
      <c r="Q1" s="122"/>
      <c r="R1" s="122"/>
      <c r="S1" s="122"/>
      <c r="T1" s="122"/>
      <c r="U1" s="123"/>
    </row>
    <row r="2" spans="1:21" ht="15" thickBot="1">
      <c r="A2" s="124" t="s">
        <v>72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/>
      <c r="O2" s="1"/>
      <c r="P2" s="127" t="s">
        <v>73</v>
      </c>
      <c r="Q2" s="128"/>
      <c r="R2" s="128"/>
      <c r="S2" s="128"/>
      <c r="T2" s="128"/>
      <c r="U2" s="129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0" t="s">
        <v>47</v>
      </c>
      <c r="T3" s="151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32">
        <v>0</v>
      </c>
      <c r="T4" s="133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4">
        <v>0</v>
      </c>
      <c r="T5" s="135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6">
        <v>0</v>
      </c>
      <c r="T6" s="137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6">
        <v>1</v>
      </c>
      <c r="T7" s="137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4">
        <v>0</v>
      </c>
      <c r="T8" s="135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4">
        <v>0</v>
      </c>
      <c r="T9" s="135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4">
        <v>0</v>
      </c>
      <c r="T10" s="135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4">
        <v>0</v>
      </c>
      <c r="T11" s="135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4">
        <v>0</v>
      </c>
      <c r="T12" s="135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4">
        <v>0</v>
      </c>
      <c r="T13" s="135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4">
        <v>0</v>
      </c>
      <c r="T14" s="135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4">
        <v>0</v>
      </c>
      <c r="T15" s="135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4">
        <v>0</v>
      </c>
      <c r="T16" s="135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4">
        <v>0</v>
      </c>
      <c r="T17" s="135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4">
        <v>0</v>
      </c>
      <c r="T18" s="135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4">
        <v>0</v>
      </c>
      <c r="T19" s="135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4">
        <v>0</v>
      </c>
      <c r="T20" s="135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4">
        <v>0</v>
      </c>
      <c r="T21" s="135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4">
        <v>0</v>
      </c>
      <c r="T22" s="135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2">
        <v>0</v>
      </c>
      <c r="T23" s="153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40">
        <f>SUM(S4:S23)</f>
        <v>1</v>
      </c>
      <c r="T24" s="141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38" t="s">
        <v>33</v>
      </c>
      <c r="Q27" s="138"/>
      <c r="R27" s="138"/>
      <c r="S27" s="138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2" t="s">
        <v>29</v>
      </c>
      <c r="Q28" s="142"/>
      <c r="R28" s="142"/>
      <c r="S28" s="142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3">
        <v>42795</v>
      </c>
      <c r="Q29" s="146">
        <f>'[2]лютий'!$D$94</f>
        <v>7713.34596</v>
      </c>
      <c r="R29" s="146"/>
      <c r="S29" s="146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44"/>
      <c r="Q30" s="146"/>
      <c r="R30" s="146"/>
      <c r="S30" s="146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7" t="s">
        <v>45</v>
      </c>
      <c r="R32" s="148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49" t="s">
        <v>40</v>
      </c>
      <c r="R33" s="149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8" t="s">
        <v>30</v>
      </c>
      <c r="Q37" s="138"/>
      <c r="R37" s="138"/>
      <c r="S37" s="138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9" t="s">
        <v>31</v>
      </c>
      <c r="Q38" s="139"/>
      <c r="R38" s="139"/>
      <c r="S38" s="139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3">
        <v>42795</v>
      </c>
      <c r="Q39" s="145">
        <v>115182.07822999997</v>
      </c>
      <c r="R39" s="145"/>
      <c r="S39" s="145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44"/>
      <c r="Q40" s="145"/>
      <c r="R40" s="145"/>
      <c r="S40" s="145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3" sqref="E1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77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78</v>
      </c>
      <c r="S1" s="122"/>
      <c r="T1" s="122"/>
      <c r="U1" s="122"/>
      <c r="V1" s="122"/>
      <c r="W1" s="123"/>
    </row>
    <row r="2" spans="1:23" ht="15" thickBot="1">
      <c r="A2" s="124" t="s">
        <v>83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84</v>
      </c>
      <c r="S2" s="128"/>
      <c r="T2" s="128"/>
      <c r="U2" s="128"/>
      <c r="V2" s="128"/>
      <c r="W2" s="129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0" t="s">
        <v>47</v>
      </c>
      <c r="V3" s="151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32">
        <v>0</v>
      </c>
      <c r="V4" s="133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4">
        <v>0</v>
      </c>
      <c r="V5" s="135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6">
        <v>0</v>
      </c>
      <c r="V6" s="137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6">
        <v>1</v>
      </c>
      <c r="V7" s="137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4">
        <v>0</v>
      </c>
      <c r="V8" s="135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4">
        <v>0</v>
      </c>
      <c r="V9" s="135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4">
        <v>0</v>
      </c>
      <c r="V10" s="135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4">
        <v>0</v>
      </c>
      <c r="V11" s="135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4">
        <v>0</v>
      </c>
      <c r="V12" s="135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4">
        <v>0</v>
      </c>
      <c r="V13" s="135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4">
        <v>0</v>
      </c>
      <c r="V14" s="135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4">
        <v>0</v>
      </c>
      <c r="V15" s="135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4">
        <v>0</v>
      </c>
      <c r="V16" s="135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4">
        <v>0</v>
      </c>
      <c r="V17" s="135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4">
        <v>0</v>
      </c>
      <c r="V18" s="135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4">
        <v>0</v>
      </c>
      <c r="V19" s="135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4">
        <v>0</v>
      </c>
      <c r="V20" s="135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4">
        <v>0</v>
      </c>
      <c r="V21" s="135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4">
        <v>0</v>
      </c>
      <c r="V22" s="135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4">
        <v>0</v>
      </c>
      <c r="V23" s="135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4">
        <v>0</v>
      </c>
      <c r="V24" s="135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2">
        <v>0</v>
      </c>
      <c r="V25" s="153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40">
        <f>SUM(U4:U25)</f>
        <v>1</v>
      </c>
      <c r="V26" s="141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8" t="s">
        <v>33</v>
      </c>
      <c r="S29" s="138"/>
      <c r="T29" s="138"/>
      <c r="U29" s="13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2" t="s">
        <v>29</v>
      </c>
      <c r="S30" s="142"/>
      <c r="T30" s="142"/>
      <c r="U30" s="142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3">
        <v>42826</v>
      </c>
      <c r="S31" s="146">
        <f>'[2]березень'!$D$97</f>
        <v>1399.2856000000002</v>
      </c>
      <c r="T31" s="146"/>
      <c r="U31" s="146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4"/>
      <c r="S32" s="146"/>
      <c r="T32" s="146"/>
      <c r="U32" s="146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7" t="s">
        <v>45</v>
      </c>
      <c r="T34" s="148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49" t="s">
        <v>40</v>
      </c>
      <c r="T35" s="149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8" t="s">
        <v>30</v>
      </c>
      <c r="S39" s="138"/>
      <c r="T39" s="138"/>
      <c r="U39" s="138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9" t="s">
        <v>31</v>
      </c>
      <c r="S40" s="139"/>
      <c r="T40" s="139"/>
      <c r="U40" s="139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3">
        <v>42826</v>
      </c>
      <c r="S41" s="145">
        <v>114548.88999999997</v>
      </c>
      <c r="T41" s="145"/>
      <c r="U41" s="145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4"/>
      <c r="S42" s="145"/>
      <c r="T42" s="145"/>
      <c r="U42" s="145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85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87</v>
      </c>
      <c r="S1" s="122"/>
      <c r="T1" s="122"/>
      <c r="U1" s="122"/>
      <c r="V1" s="122"/>
      <c r="W1" s="123"/>
    </row>
    <row r="2" spans="1:23" ht="15" thickBot="1">
      <c r="A2" s="124" t="s">
        <v>88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89</v>
      </c>
      <c r="S2" s="128"/>
      <c r="T2" s="128"/>
      <c r="U2" s="128"/>
      <c r="V2" s="128"/>
      <c r="W2" s="129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0" t="s">
        <v>47</v>
      </c>
      <c r="V3" s="131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32">
        <v>0</v>
      </c>
      <c r="V4" s="133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34">
        <v>1</v>
      </c>
      <c r="V5" s="135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6">
        <v>0</v>
      </c>
      <c r="V6" s="137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6">
        <v>0</v>
      </c>
      <c r="V7" s="137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34">
        <v>0</v>
      </c>
      <c r="V8" s="135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34">
        <v>0</v>
      </c>
      <c r="V9" s="135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34">
        <v>0</v>
      </c>
      <c r="V10" s="135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34">
        <v>0</v>
      </c>
      <c r="V11" s="135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34">
        <v>0</v>
      </c>
      <c r="V12" s="135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34">
        <v>0</v>
      </c>
      <c r="V13" s="135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34">
        <v>0</v>
      </c>
      <c r="V14" s="135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34">
        <v>0</v>
      </c>
      <c r="V15" s="135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34">
        <v>0</v>
      </c>
      <c r="V16" s="135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34">
        <v>0</v>
      </c>
      <c r="V17" s="135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34">
        <v>0</v>
      </c>
      <c r="V18" s="135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34">
        <v>0</v>
      </c>
      <c r="V19" s="135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34">
        <v>0</v>
      </c>
      <c r="V20" s="135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34">
        <v>0</v>
      </c>
      <c r="V21" s="135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34">
        <v>1</v>
      </c>
      <c r="V22" s="135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40">
        <f>SUM(U4:U22)</f>
        <v>2</v>
      </c>
      <c r="V23" s="141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8" t="s">
        <v>33</v>
      </c>
      <c r="S26" s="138"/>
      <c r="T26" s="138"/>
      <c r="U26" s="138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2" t="s">
        <v>29</v>
      </c>
      <c r="S27" s="142"/>
      <c r="T27" s="142"/>
      <c r="U27" s="142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3">
        <v>42856</v>
      </c>
      <c r="S28" s="146">
        <f>'[2]квітень'!$D$97</f>
        <v>102.57358</v>
      </c>
      <c r="T28" s="146"/>
      <c r="U28" s="146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4"/>
      <c r="S29" s="146"/>
      <c r="T29" s="146"/>
      <c r="U29" s="146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47" t="s">
        <v>45</v>
      </c>
      <c r="T31" s="148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9" t="s">
        <v>40</v>
      </c>
      <c r="T32" s="149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38" t="s">
        <v>30</v>
      </c>
      <c r="S36" s="138"/>
      <c r="T36" s="138"/>
      <c r="U36" s="138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9" t="s">
        <v>31</v>
      </c>
      <c r="S37" s="139"/>
      <c r="T37" s="139"/>
      <c r="U37" s="139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3">
        <v>42856</v>
      </c>
      <c r="S38" s="145">
        <v>94413.13370999995</v>
      </c>
      <c r="T38" s="145"/>
      <c r="U38" s="145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4"/>
      <c r="S39" s="145"/>
      <c r="T39" s="145"/>
      <c r="U39" s="145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90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92</v>
      </c>
      <c r="S1" s="122"/>
      <c r="T1" s="122"/>
      <c r="U1" s="122"/>
      <c r="V1" s="122"/>
      <c r="W1" s="123"/>
    </row>
    <row r="2" spans="1:23" ht="15" thickBot="1">
      <c r="A2" s="124" t="s">
        <v>94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95</v>
      </c>
      <c r="S2" s="128"/>
      <c r="T2" s="128"/>
      <c r="U2" s="128"/>
      <c r="V2" s="128"/>
      <c r="W2" s="129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93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0" t="s">
        <v>47</v>
      </c>
      <c r="V3" s="131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32">
        <v>0</v>
      </c>
      <c r="V4" s="133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34">
        <v>0</v>
      </c>
      <c r="V5" s="135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36">
        <v>0</v>
      </c>
      <c r="V6" s="137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36">
        <v>1</v>
      </c>
      <c r="V7" s="137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34">
        <v>0</v>
      </c>
      <c r="V8" s="135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34">
        <v>0</v>
      </c>
      <c r="V9" s="135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34">
        <v>0</v>
      </c>
      <c r="V10" s="135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34">
        <v>0</v>
      </c>
      <c r="V11" s="135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34">
        <v>0</v>
      </c>
      <c r="V12" s="135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34">
        <v>0</v>
      </c>
      <c r="V13" s="135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34">
        <v>0</v>
      </c>
      <c r="V14" s="135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34">
        <v>0</v>
      </c>
      <c r="V15" s="135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34">
        <v>0</v>
      </c>
      <c r="V16" s="135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34">
        <v>0</v>
      </c>
      <c r="V17" s="135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34">
        <v>0</v>
      </c>
      <c r="V18" s="135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34">
        <v>0</v>
      </c>
      <c r="V19" s="135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34">
        <v>0</v>
      </c>
      <c r="V20" s="135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34">
        <v>0</v>
      </c>
      <c r="V21" s="135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34">
        <v>0</v>
      </c>
      <c r="V22" s="135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34">
        <v>0</v>
      </c>
      <c r="V23" s="135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40">
        <f>SUM(U4:U23)</f>
        <v>1</v>
      </c>
      <c r="V24" s="141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8" t="s">
        <v>33</v>
      </c>
      <c r="S27" s="138"/>
      <c r="T27" s="138"/>
      <c r="U27" s="13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3">
        <v>42887</v>
      </c>
      <c r="S29" s="146">
        <f>'[2]травень'!$D$97</f>
        <v>1135.71022</v>
      </c>
      <c r="T29" s="146"/>
      <c r="U29" s="146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4"/>
      <c r="S30" s="146"/>
      <c r="T30" s="146"/>
      <c r="U30" s="146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7" t="s">
        <v>45</v>
      </c>
      <c r="T32" s="148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9" t="s">
        <v>40</v>
      </c>
      <c r="T33" s="149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8" t="s">
        <v>30</v>
      </c>
      <c r="S37" s="138"/>
      <c r="T37" s="138"/>
      <c r="U37" s="138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9" t="s">
        <v>31</v>
      </c>
      <c r="S38" s="139"/>
      <c r="T38" s="139"/>
      <c r="U38" s="139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3">
        <v>42887</v>
      </c>
      <c r="S39" s="145">
        <v>59637.061719999954</v>
      </c>
      <c r="T39" s="145"/>
      <c r="U39" s="145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4"/>
      <c r="S40" s="145"/>
      <c r="T40" s="145"/>
      <c r="U40" s="145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2:T32"/>
    <mergeCell ref="U17:V17"/>
    <mergeCell ref="U18:V18"/>
    <mergeCell ref="U19:V19"/>
    <mergeCell ref="U20:V20"/>
    <mergeCell ref="U21:V21"/>
    <mergeCell ref="U23:V23"/>
    <mergeCell ref="U22:V22"/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96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98</v>
      </c>
      <c r="S1" s="122"/>
      <c r="T1" s="122"/>
      <c r="U1" s="122"/>
      <c r="V1" s="122"/>
      <c r="W1" s="123"/>
    </row>
    <row r="2" spans="1:23" ht="15" thickBot="1">
      <c r="A2" s="124" t="s">
        <v>99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100</v>
      </c>
      <c r="S2" s="128"/>
      <c r="T2" s="128"/>
      <c r="U2" s="128"/>
      <c r="V2" s="128"/>
      <c r="W2" s="129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0" t="s">
        <v>47</v>
      </c>
      <c r="V3" s="131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32">
        <v>0</v>
      </c>
      <c r="V4" s="133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34">
        <v>0</v>
      </c>
      <c r="V5" s="135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36">
        <v>1</v>
      </c>
      <c r="V6" s="137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36">
        <v>0</v>
      </c>
      <c r="V7" s="137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34">
        <v>0</v>
      </c>
      <c r="V8" s="135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34">
        <v>0</v>
      </c>
      <c r="V9" s="135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34">
        <v>0</v>
      </c>
      <c r="V10" s="135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34">
        <v>0</v>
      </c>
      <c r="V11" s="135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34">
        <v>0</v>
      </c>
      <c r="V12" s="135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34">
        <v>0</v>
      </c>
      <c r="V13" s="135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34">
        <v>0</v>
      </c>
      <c r="V14" s="135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34">
        <v>0</v>
      </c>
      <c r="V15" s="135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34">
        <v>0</v>
      </c>
      <c r="V16" s="135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34">
        <v>0</v>
      </c>
      <c r="V17" s="135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34">
        <v>0</v>
      </c>
      <c r="V18" s="135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34">
        <v>0</v>
      </c>
      <c r="V19" s="135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34">
        <v>0</v>
      </c>
      <c r="V20" s="135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34">
        <v>0</v>
      </c>
      <c r="V21" s="135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34">
        <v>0</v>
      </c>
      <c r="V22" s="135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34">
        <v>0</v>
      </c>
      <c r="V23" s="135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40">
        <f>SUM(U4:U23)</f>
        <v>1</v>
      </c>
      <c r="V24" s="141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8" t="s">
        <v>33</v>
      </c>
      <c r="S27" s="138"/>
      <c r="T27" s="138"/>
      <c r="U27" s="13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3">
        <v>42917</v>
      </c>
      <c r="S29" s="146">
        <f>'[2]червень'!$D$97</f>
        <v>225.52589</v>
      </c>
      <c r="T29" s="146"/>
      <c r="U29" s="146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4"/>
      <c r="S30" s="146"/>
      <c r="T30" s="146"/>
      <c r="U30" s="146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7" t="s">
        <v>45</v>
      </c>
      <c r="T32" s="148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9" t="s">
        <v>40</v>
      </c>
      <c r="T33" s="149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8" t="s">
        <v>30</v>
      </c>
      <c r="S37" s="138"/>
      <c r="T37" s="138"/>
      <c r="U37" s="138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9" t="s">
        <v>31</v>
      </c>
      <c r="S38" s="139"/>
      <c r="T38" s="139"/>
      <c r="U38" s="139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3">
        <v>42917</v>
      </c>
      <c r="S39" s="145">
        <v>31922.249009999945</v>
      </c>
      <c r="T39" s="145"/>
      <c r="U39" s="145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4"/>
      <c r="S40" s="145"/>
      <c r="T40" s="145"/>
      <c r="U40" s="145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zoomScalePageLayoutView="0" workbookViewId="0" topLeftCell="A1">
      <pane xSplit="1" ySplit="3" topLeftCell="G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101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103</v>
      </c>
      <c r="S1" s="122"/>
      <c r="T1" s="122"/>
      <c r="U1" s="122"/>
      <c r="V1" s="122"/>
      <c r="W1" s="123"/>
    </row>
    <row r="2" spans="1:23" ht="15" thickBot="1">
      <c r="A2" s="124" t="s">
        <v>105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106</v>
      </c>
      <c r="S2" s="128"/>
      <c r="T2" s="128"/>
      <c r="U2" s="128"/>
      <c r="V2" s="128"/>
      <c r="W2" s="129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0" t="s">
        <v>47</v>
      </c>
      <c r="V3" s="131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AVERAGE(N4:N20)</f>
        <v>5269.7652941176475</v>
      </c>
      <c r="R4" s="71">
        <v>0</v>
      </c>
      <c r="S4" s="72">
        <v>0</v>
      </c>
      <c r="T4" s="73">
        <v>0</v>
      </c>
      <c r="U4" s="132">
        <v>0</v>
      </c>
      <c r="V4" s="133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5269.8</v>
      </c>
      <c r="R5" s="75">
        <v>0</v>
      </c>
      <c r="S5" s="69">
        <v>0</v>
      </c>
      <c r="T5" s="76">
        <v>104.84</v>
      </c>
      <c r="U5" s="134">
        <v>0</v>
      </c>
      <c r="V5" s="135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1.3</v>
      </c>
      <c r="E6" s="113">
        <f t="shared" si="0"/>
        <v>0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5269.8</v>
      </c>
      <c r="R6" s="77">
        <v>0</v>
      </c>
      <c r="S6" s="78">
        <v>0</v>
      </c>
      <c r="T6" s="79">
        <v>3.9</v>
      </c>
      <c r="U6" s="136">
        <v>0</v>
      </c>
      <c r="V6" s="137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5269.8</v>
      </c>
      <c r="R7" s="77">
        <v>0</v>
      </c>
      <c r="S7" s="78">
        <v>0</v>
      </c>
      <c r="T7" s="79">
        <v>0</v>
      </c>
      <c r="U7" s="136">
        <v>1</v>
      </c>
      <c r="V7" s="137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5269.8</v>
      </c>
      <c r="R8" s="77">
        <v>0</v>
      </c>
      <c r="S8" s="78">
        <v>0</v>
      </c>
      <c r="T8" s="76">
        <v>0</v>
      </c>
      <c r="U8" s="134">
        <v>0</v>
      </c>
      <c r="V8" s="135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9.24</v>
      </c>
      <c r="D9" s="113">
        <v>9.24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16.159999999999577</v>
      </c>
      <c r="N9" s="69">
        <v>3228.7</v>
      </c>
      <c r="O9" s="69">
        <v>3500</v>
      </c>
      <c r="P9" s="3">
        <f t="shared" si="2"/>
        <v>0.9224857142857142</v>
      </c>
      <c r="Q9" s="2">
        <v>5269.8</v>
      </c>
      <c r="R9" s="77">
        <v>106.04</v>
      </c>
      <c r="S9" s="78">
        <v>0</v>
      </c>
      <c r="T9" s="76">
        <v>0</v>
      </c>
      <c r="U9" s="134">
        <v>0</v>
      </c>
      <c r="V9" s="135"/>
      <c r="W9" s="74">
        <f t="shared" si="3"/>
        <v>106.04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1010.03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22.919999999999938</v>
      </c>
      <c r="N10" s="69">
        <v>2681.5</v>
      </c>
      <c r="O10" s="78">
        <v>3400</v>
      </c>
      <c r="P10" s="3">
        <f t="shared" si="2"/>
        <v>0.7886764705882353</v>
      </c>
      <c r="Q10" s="2">
        <v>5269.8</v>
      </c>
      <c r="R10" s="77">
        <v>0</v>
      </c>
      <c r="S10" s="78">
        <v>0</v>
      </c>
      <c r="T10" s="76">
        <v>1.1</v>
      </c>
      <c r="U10" s="134">
        <v>0</v>
      </c>
      <c r="V10" s="135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40.64</v>
      </c>
      <c r="D11" s="113">
        <v>40.64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17.21000000000012</v>
      </c>
      <c r="N11" s="69">
        <v>2332.3</v>
      </c>
      <c r="O11" s="69">
        <v>3300</v>
      </c>
      <c r="P11" s="3">
        <f t="shared" si="2"/>
        <v>0.7067575757575758</v>
      </c>
      <c r="Q11" s="2">
        <v>5269.8</v>
      </c>
      <c r="R11" s="75">
        <v>0</v>
      </c>
      <c r="S11" s="69">
        <v>0</v>
      </c>
      <c r="T11" s="76">
        <v>205.2</v>
      </c>
      <c r="U11" s="134">
        <v>0</v>
      </c>
      <c r="V11" s="135"/>
      <c r="W11" s="74">
        <f t="shared" si="3"/>
        <v>205.2</v>
      </c>
    </row>
    <row r="12" spans="1:23" ht="12.75">
      <c r="A12" s="10">
        <v>42929</v>
      </c>
      <c r="B12" s="84">
        <v>2429.3</v>
      </c>
      <c r="C12" s="80">
        <v>29</v>
      </c>
      <c r="D12" s="113">
        <v>29</v>
      </c>
      <c r="E12" s="113">
        <f t="shared" si="0"/>
        <v>0</v>
      </c>
      <c r="F12" s="85">
        <v>104.6</v>
      </c>
      <c r="G12" s="85">
        <v>368</v>
      </c>
      <c r="H12" s="69">
        <v>862.54</v>
      </c>
      <c r="I12" s="85">
        <v>190.5</v>
      </c>
      <c r="J12" s="85">
        <v>41.7</v>
      </c>
      <c r="K12" s="85">
        <v>0</v>
      </c>
      <c r="L12" s="85">
        <v>0</v>
      </c>
      <c r="M12" s="69">
        <f>N12-B12-C12-F12-G12-H12-I12-J12-K12-L12</f>
        <v>18.609999999999943</v>
      </c>
      <c r="N12" s="69">
        <v>4044.25</v>
      </c>
      <c r="O12" s="69">
        <v>3800</v>
      </c>
      <c r="P12" s="3">
        <f t="shared" si="2"/>
        <v>1.0642763157894737</v>
      </c>
      <c r="Q12" s="2">
        <v>5269.8</v>
      </c>
      <c r="R12" s="75">
        <v>0</v>
      </c>
      <c r="S12" s="69">
        <v>0</v>
      </c>
      <c r="T12" s="76">
        <v>0</v>
      </c>
      <c r="U12" s="134">
        <v>0</v>
      </c>
      <c r="V12" s="135"/>
      <c r="W12" s="74">
        <f t="shared" si="3"/>
        <v>0</v>
      </c>
    </row>
    <row r="13" spans="1:23" ht="12.75">
      <c r="A13" s="10">
        <v>42930</v>
      </c>
      <c r="B13" s="69">
        <v>6663.6</v>
      </c>
      <c r="C13" s="80">
        <v>11.3</v>
      </c>
      <c r="D13" s="113">
        <v>11.3</v>
      </c>
      <c r="E13" s="113">
        <f t="shared" si="0"/>
        <v>0</v>
      </c>
      <c r="F13" s="85">
        <v>85.3</v>
      </c>
      <c r="G13" s="85">
        <v>319.4</v>
      </c>
      <c r="H13" s="69">
        <v>1085.94</v>
      </c>
      <c r="I13" s="85">
        <v>105.3</v>
      </c>
      <c r="J13" s="85">
        <v>11.7</v>
      </c>
      <c r="K13" s="85">
        <v>0</v>
      </c>
      <c r="L13" s="85">
        <v>0</v>
      </c>
      <c r="M13" s="69">
        <f>N13-B13-C13-F13-G13-H13-I13-J13-K13-L13</f>
        <v>16.900000000000095</v>
      </c>
      <c r="N13" s="69">
        <v>8299.44</v>
      </c>
      <c r="O13" s="69">
        <v>9600</v>
      </c>
      <c r="P13" s="3">
        <f t="shared" si="2"/>
        <v>0.8645250000000001</v>
      </c>
      <c r="Q13" s="2">
        <v>5269.8</v>
      </c>
      <c r="R13" s="75">
        <v>0</v>
      </c>
      <c r="S13" s="69">
        <v>0</v>
      </c>
      <c r="T13" s="76">
        <v>0</v>
      </c>
      <c r="U13" s="134">
        <v>0</v>
      </c>
      <c r="V13" s="135"/>
      <c r="W13" s="74">
        <f t="shared" si="3"/>
        <v>0</v>
      </c>
    </row>
    <row r="14" spans="1:23" ht="12.75">
      <c r="A14" s="10">
        <v>42933</v>
      </c>
      <c r="B14" s="69">
        <v>2255.4</v>
      </c>
      <c r="C14" s="80">
        <v>58.8</v>
      </c>
      <c r="D14" s="113">
        <v>58.8</v>
      </c>
      <c r="E14" s="113">
        <f t="shared" si="0"/>
        <v>0</v>
      </c>
      <c r="F14" s="85">
        <v>106.8</v>
      </c>
      <c r="G14" s="85">
        <v>392.3</v>
      </c>
      <c r="H14" s="69">
        <v>1936.8</v>
      </c>
      <c r="I14" s="85">
        <v>133.9</v>
      </c>
      <c r="J14" s="85">
        <v>9.8</v>
      </c>
      <c r="K14" s="85">
        <v>0</v>
      </c>
      <c r="L14" s="85">
        <v>0</v>
      </c>
      <c r="M14" s="69">
        <f t="shared" si="1"/>
        <v>16.539999999999548</v>
      </c>
      <c r="N14" s="69">
        <v>4910.34</v>
      </c>
      <c r="O14" s="69">
        <v>5000</v>
      </c>
      <c r="P14" s="3">
        <f t="shared" si="2"/>
        <v>0.982068</v>
      </c>
      <c r="Q14" s="2">
        <v>5269.8</v>
      </c>
      <c r="R14" s="75">
        <v>0</v>
      </c>
      <c r="S14" s="69">
        <v>0</v>
      </c>
      <c r="T14" s="80">
        <v>0</v>
      </c>
      <c r="U14" s="134">
        <v>0</v>
      </c>
      <c r="V14" s="135"/>
      <c r="W14" s="74">
        <f t="shared" si="3"/>
        <v>0</v>
      </c>
    </row>
    <row r="15" spans="1:23" ht="12.75">
      <c r="A15" s="10">
        <v>42934</v>
      </c>
      <c r="B15" s="69">
        <v>1329.8</v>
      </c>
      <c r="C15" s="69">
        <v>379.4</v>
      </c>
      <c r="D15" s="113">
        <v>379.35</v>
      </c>
      <c r="E15" s="113">
        <f t="shared" si="0"/>
        <v>0.049999999999954525</v>
      </c>
      <c r="F15" s="88">
        <v>169</v>
      </c>
      <c r="G15" s="88">
        <v>494</v>
      </c>
      <c r="H15" s="89">
        <v>1539.4</v>
      </c>
      <c r="I15" s="88">
        <v>127.2</v>
      </c>
      <c r="J15" s="88">
        <v>7.2</v>
      </c>
      <c r="K15" s="88">
        <v>7.2</v>
      </c>
      <c r="L15" s="88">
        <v>0</v>
      </c>
      <c r="M15" s="69">
        <f t="shared" si="1"/>
        <v>6.830000000000289</v>
      </c>
      <c r="N15" s="69">
        <v>4060.03</v>
      </c>
      <c r="O15" s="78">
        <v>4800</v>
      </c>
      <c r="P15" s="3">
        <f>N15/O15</f>
        <v>0.8458395833333334</v>
      </c>
      <c r="Q15" s="2">
        <v>5269.8</v>
      </c>
      <c r="R15" s="75">
        <v>0</v>
      </c>
      <c r="S15" s="69">
        <v>0</v>
      </c>
      <c r="T15" s="80">
        <v>0</v>
      </c>
      <c r="U15" s="134">
        <v>0</v>
      </c>
      <c r="V15" s="135"/>
      <c r="W15" s="74">
        <f t="shared" si="3"/>
        <v>0</v>
      </c>
    </row>
    <row r="16" spans="1:23" ht="12.75">
      <c r="A16" s="10">
        <v>42935</v>
      </c>
      <c r="B16" s="69">
        <v>2715.9</v>
      </c>
      <c r="C16" s="80">
        <v>1574.8</v>
      </c>
      <c r="D16" s="113">
        <v>1574.8</v>
      </c>
      <c r="E16" s="113">
        <f t="shared" si="0"/>
        <v>0</v>
      </c>
      <c r="F16" s="85">
        <v>138.7</v>
      </c>
      <c r="G16" s="85">
        <v>403.8</v>
      </c>
      <c r="H16" s="69">
        <v>1838.2</v>
      </c>
      <c r="I16" s="85">
        <v>108.9</v>
      </c>
      <c r="J16" s="85">
        <v>7.45</v>
      </c>
      <c r="K16" s="85">
        <v>0</v>
      </c>
      <c r="L16" s="85">
        <v>0</v>
      </c>
      <c r="M16" s="69">
        <f t="shared" si="1"/>
        <v>17.450000000000177</v>
      </c>
      <c r="N16" s="69">
        <v>6805.2</v>
      </c>
      <c r="O16" s="78">
        <v>4500</v>
      </c>
      <c r="P16" s="3">
        <f t="shared" si="2"/>
        <v>1.5122666666666666</v>
      </c>
      <c r="Q16" s="2">
        <v>5269.8</v>
      </c>
      <c r="R16" s="75">
        <v>0</v>
      </c>
      <c r="S16" s="69">
        <v>0</v>
      </c>
      <c r="T16" s="80">
        <v>17.54</v>
      </c>
      <c r="U16" s="134">
        <v>0</v>
      </c>
      <c r="V16" s="135"/>
      <c r="W16" s="74">
        <f t="shared" si="3"/>
        <v>17.54</v>
      </c>
    </row>
    <row r="17" spans="1:23" ht="12.75">
      <c r="A17" s="10">
        <v>42936</v>
      </c>
      <c r="B17" s="69">
        <v>4217.1</v>
      </c>
      <c r="C17" s="80">
        <v>46.5</v>
      </c>
      <c r="D17" s="113">
        <v>46.5</v>
      </c>
      <c r="E17" s="113">
        <f t="shared" si="0"/>
        <v>0</v>
      </c>
      <c r="F17" s="85">
        <v>317.3</v>
      </c>
      <c r="G17" s="85">
        <v>900.6</v>
      </c>
      <c r="H17" s="69">
        <v>819.2</v>
      </c>
      <c r="I17" s="85">
        <v>113.1</v>
      </c>
      <c r="J17" s="85">
        <v>1.95</v>
      </c>
      <c r="K17" s="85">
        <v>0</v>
      </c>
      <c r="L17" s="85">
        <v>0</v>
      </c>
      <c r="M17" s="69">
        <f t="shared" si="1"/>
        <v>-4.350000000000745</v>
      </c>
      <c r="N17" s="69">
        <v>6411.4</v>
      </c>
      <c r="O17" s="69">
        <v>4400</v>
      </c>
      <c r="P17" s="3">
        <f t="shared" si="2"/>
        <v>1.4571363636363635</v>
      </c>
      <c r="Q17" s="2">
        <v>5269.8</v>
      </c>
      <c r="R17" s="75">
        <v>288.4</v>
      </c>
      <c r="S17" s="69">
        <v>0</v>
      </c>
      <c r="T17" s="80">
        <v>0</v>
      </c>
      <c r="U17" s="134">
        <v>0</v>
      </c>
      <c r="V17" s="135"/>
      <c r="W17" s="74">
        <f t="shared" si="3"/>
        <v>288.4</v>
      </c>
    </row>
    <row r="18" spans="1:23" ht="12.75">
      <c r="A18" s="10">
        <v>42937</v>
      </c>
      <c r="B18" s="69">
        <v>5317.3</v>
      </c>
      <c r="C18" s="80">
        <v>109.9</v>
      </c>
      <c r="D18" s="113">
        <v>109.9</v>
      </c>
      <c r="E18" s="113">
        <f t="shared" si="0"/>
        <v>0</v>
      </c>
      <c r="F18" s="85">
        <v>256.5</v>
      </c>
      <c r="G18" s="85">
        <v>589.8</v>
      </c>
      <c r="H18" s="69">
        <v>700.6</v>
      </c>
      <c r="I18" s="85">
        <v>12</v>
      </c>
      <c r="J18" s="85">
        <v>7.1</v>
      </c>
      <c r="K18" s="85">
        <v>0</v>
      </c>
      <c r="L18" s="85">
        <v>0</v>
      </c>
      <c r="M18" s="69">
        <f t="shared" si="1"/>
        <v>20.09999999999993</v>
      </c>
      <c r="N18" s="69">
        <v>7013.3</v>
      </c>
      <c r="O18" s="69">
        <v>5900</v>
      </c>
      <c r="P18" s="3">
        <f>N18/O18</f>
        <v>1.1886949152542374</v>
      </c>
      <c r="Q18" s="2">
        <v>5269.8</v>
      </c>
      <c r="R18" s="75">
        <v>3883.4</v>
      </c>
      <c r="S18" s="69">
        <v>0</v>
      </c>
      <c r="T18" s="76">
        <v>0</v>
      </c>
      <c r="U18" s="134">
        <v>0</v>
      </c>
      <c r="V18" s="135"/>
      <c r="W18" s="74">
        <f t="shared" si="3"/>
        <v>3883.4</v>
      </c>
    </row>
    <row r="19" spans="1:23" ht="12.75">
      <c r="A19" s="10">
        <v>42940</v>
      </c>
      <c r="B19" s="69">
        <v>2320.8</v>
      </c>
      <c r="C19" s="80">
        <v>228.25</v>
      </c>
      <c r="D19" s="113">
        <v>228.25</v>
      </c>
      <c r="E19" s="113">
        <f t="shared" si="0"/>
        <v>0</v>
      </c>
      <c r="F19" s="85">
        <v>317.3</v>
      </c>
      <c r="G19" s="85">
        <v>578.95</v>
      </c>
      <c r="H19" s="69">
        <v>1033.7</v>
      </c>
      <c r="I19" s="85">
        <v>178.9</v>
      </c>
      <c r="J19" s="85">
        <v>0</v>
      </c>
      <c r="K19" s="85">
        <v>0</v>
      </c>
      <c r="L19" s="85">
        <v>0</v>
      </c>
      <c r="M19" s="69">
        <f>N19-B19-C19-F19-G19-H19-I19-J19-K19-L19</f>
        <v>12.899999999999949</v>
      </c>
      <c r="N19" s="69">
        <v>4670.8</v>
      </c>
      <c r="O19" s="69">
        <v>4800</v>
      </c>
      <c r="P19" s="3">
        <f>N19/O19</f>
        <v>0.9730833333333334</v>
      </c>
      <c r="Q19" s="2">
        <v>5269.8</v>
      </c>
      <c r="R19" s="75">
        <v>0</v>
      </c>
      <c r="S19" s="69">
        <v>0</v>
      </c>
      <c r="T19" s="76">
        <v>0</v>
      </c>
      <c r="U19" s="134">
        <v>0</v>
      </c>
      <c r="V19" s="135"/>
      <c r="W19" s="74">
        <f t="shared" si="3"/>
        <v>0</v>
      </c>
    </row>
    <row r="20" spans="1:23" ht="12.75">
      <c r="A20" s="10">
        <v>42941</v>
      </c>
      <c r="B20" s="69">
        <v>2062.2</v>
      </c>
      <c r="C20" s="80">
        <v>212.9</v>
      </c>
      <c r="D20" s="113">
        <v>212.9</v>
      </c>
      <c r="E20" s="113">
        <f t="shared" si="0"/>
        <v>0</v>
      </c>
      <c r="F20" s="85">
        <v>319.2</v>
      </c>
      <c r="G20" s="69">
        <v>1577.9</v>
      </c>
      <c r="H20" s="69">
        <v>1079.7</v>
      </c>
      <c r="I20" s="85">
        <v>115.6</v>
      </c>
      <c r="J20" s="85">
        <v>6.9</v>
      </c>
      <c r="K20" s="85">
        <v>0</v>
      </c>
      <c r="L20" s="85">
        <v>0</v>
      </c>
      <c r="M20" s="69">
        <f>N20-B20-C20-F20-G20-H20-I20-J20-K20-L20</f>
        <v>31.200000000000507</v>
      </c>
      <c r="N20" s="69">
        <v>5405.6</v>
      </c>
      <c r="O20" s="69">
        <v>4800</v>
      </c>
      <c r="P20" s="3">
        <f>N20/O20</f>
        <v>1.1261666666666668</v>
      </c>
      <c r="Q20" s="2">
        <v>5269.8</v>
      </c>
      <c r="R20" s="75">
        <v>11.3</v>
      </c>
      <c r="S20" s="69">
        <v>0</v>
      </c>
      <c r="T20" s="76">
        <v>0</v>
      </c>
      <c r="U20" s="134">
        <v>0</v>
      </c>
      <c r="V20" s="135"/>
      <c r="W20" s="74">
        <f t="shared" si="3"/>
        <v>11.3</v>
      </c>
    </row>
    <row r="21" spans="1:23" ht="12.75">
      <c r="A21" s="10">
        <v>42942</v>
      </c>
      <c r="B21" s="69"/>
      <c r="C21" s="80"/>
      <c r="D21" s="113"/>
      <c r="E21" s="113">
        <f t="shared" si="0"/>
        <v>0</v>
      </c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4800</v>
      </c>
      <c r="P21" s="3">
        <f t="shared" si="2"/>
        <v>0</v>
      </c>
      <c r="Q21" s="2">
        <v>5269.8</v>
      </c>
      <c r="R21" s="81"/>
      <c r="S21" s="80"/>
      <c r="T21" s="76"/>
      <c r="U21" s="134"/>
      <c r="V21" s="135"/>
      <c r="W21" s="74">
        <f t="shared" si="3"/>
        <v>0</v>
      </c>
    </row>
    <row r="22" spans="1:23" ht="12.75">
      <c r="A22" s="10">
        <v>42943</v>
      </c>
      <c r="B22" s="69"/>
      <c r="C22" s="80"/>
      <c r="D22" s="113"/>
      <c r="E22" s="113">
        <f t="shared" si="0"/>
        <v>0</v>
      </c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5300</v>
      </c>
      <c r="P22" s="3">
        <f>N22/O22</f>
        <v>0</v>
      </c>
      <c r="Q22" s="2">
        <v>5269.8</v>
      </c>
      <c r="R22" s="81"/>
      <c r="S22" s="80"/>
      <c r="T22" s="76"/>
      <c r="U22" s="134"/>
      <c r="V22" s="135"/>
      <c r="W22" s="74">
        <f t="shared" si="3"/>
        <v>0</v>
      </c>
    </row>
    <row r="23" spans="1:23" ht="12.75">
      <c r="A23" s="10">
        <v>42944</v>
      </c>
      <c r="B23" s="69"/>
      <c r="C23" s="80"/>
      <c r="D23" s="113"/>
      <c r="E23" s="113">
        <f t="shared" si="0"/>
        <v>0</v>
      </c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11500</v>
      </c>
      <c r="P23" s="3">
        <f>N23/O23</f>
        <v>0</v>
      </c>
      <c r="Q23" s="2">
        <v>5269.8</v>
      </c>
      <c r="R23" s="81"/>
      <c r="S23" s="80"/>
      <c r="T23" s="76"/>
      <c r="U23" s="116"/>
      <c r="V23" s="117"/>
      <c r="W23" s="74">
        <f t="shared" si="3"/>
        <v>0</v>
      </c>
    </row>
    <row r="24" spans="1:23" ht="13.5" thickBot="1">
      <c r="A24" s="10">
        <v>42947</v>
      </c>
      <c r="B24" s="69"/>
      <c r="C24" s="80"/>
      <c r="D24" s="113"/>
      <c r="E24" s="113">
        <f t="shared" si="0"/>
        <v>0</v>
      </c>
      <c r="F24" s="85"/>
      <c r="G24" s="69"/>
      <c r="H24" s="69"/>
      <c r="I24" s="85"/>
      <c r="J24" s="85"/>
      <c r="K24" s="85"/>
      <c r="L24" s="85"/>
      <c r="M24" s="69">
        <f t="shared" si="1"/>
        <v>0</v>
      </c>
      <c r="N24" s="69"/>
      <c r="O24" s="69">
        <f>12893.4-587</f>
        <v>12306.4</v>
      </c>
      <c r="P24" s="3">
        <f t="shared" si="2"/>
        <v>0</v>
      </c>
      <c r="Q24" s="2">
        <v>5269.8</v>
      </c>
      <c r="R24" s="81"/>
      <c r="S24" s="80"/>
      <c r="T24" s="76"/>
      <c r="U24" s="134"/>
      <c r="V24" s="135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52457.55000000001</v>
      </c>
      <c r="C25" s="92">
        <f t="shared" si="4"/>
        <v>3191.28</v>
      </c>
      <c r="D25" s="115">
        <f t="shared" si="4"/>
        <v>2863.76</v>
      </c>
      <c r="E25" s="115">
        <f t="shared" si="4"/>
        <v>327.52</v>
      </c>
      <c r="F25" s="92">
        <f t="shared" si="4"/>
        <v>2478.0499999999997</v>
      </c>
      <c r="G25" s="92">
        <f t="shared" si="4"/>
        <v>7860.950000000001</v>
      </c>
      <c r="H25" s="92">
        <f t="shared" si="4"/>
        <v>17897.66</v>
      </c>
      <c r="I25" s="92">
        <f t="shared" si="4"/>
        <v>1922.5500000000002</v>
      </c>
      <c r="J25" s="92">
        <f t="shared" si="4"/>
        <v>411.84999999999997</v>
      </c>
      <c r="K25" s="92">
        <f t="shared" si="4"/>
        <v>518.8000000000001</v>
      </c>
      <c r="L25" s="92">
        <f t="shared" si="4"/>
        <v>2539</v>
      </c>
      <c r="M25" s="91">
        <f t="shared" si="4"/>
        <v>308.3199999999987</v>
      </c>
      <c r="N25" s="91">
        <f t="shared" si="4"/>
        <v>89586.01000000001</v>
      </c>
      <c r="O25" s="91">
        <f t="shared" si="4"/>
        <v>120156.4</v>
      </c>
      <c r="P25" s="93">
        <f>N25/O25</f>
        <v>0.7455783462220906</v>
      </c>
      <c r="Q25" s="2"/>
      <c r="R25" s="82">
        <f>SUM(R4:R24)</f>
        <v>4289.14</v>
      </c>
      <c r="S25" s="82">
        <f>SUM(S4:S24)</f>
        <v>0</v>
      </c>
      <c r="T25" s="82">
        <f>SUM(T4:T24)</f>
        <v>332.58</v>
      </c>
      <c r="U25" s="140">
        <f>SUM(U4:U24)</f>
        <v>1</v>
      </c>
      <c r="V25" s="141"/>
      <c r="W25" s="82">
        <f>R25+S25+U25+T25+V25</f>
        <v>4622.72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8" t="s">
        <v>33</v>
      </c>
      <c r="S28" s="138"/>
      <c r="T28" s="138"/>
      <c r="U28" s="13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2" t="s">
        <v>29</v>
      </c>
      <c r="S29" s="142"/>
      <c r="T29" s="142"/>
      <c r="U29" s="142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3">
        <v>42942</v>
      </c>
      <c r="S30" s="146">
        <v>11.24732</v>
      </c>
      <c r="T30" s="146"/>
      <c r="U30" s="146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4"/>
      <c r="S31" s="146"/>
      <c r="T31" s="146"/>
      <c r="U31" s="146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7" t="s">
        <v>45</v>
      </c>
      <c r="T33" s="148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9" t="s">
        <v>40</v>
      </c>
      <c r="T34" s="149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8" t="s">
        <v>30</v>
      </c>
      <c r="S38" s="138"/>
      <c r="T38" s="138"/>
      <c r="U38" s="138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9" t="s">
        <v>31</v>
      </c>
      <c r="S39" s="139"/>
      <c r="T39" s="139"/>
      <c r="U39" s="139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3">
        <v>42942</v>
      </c>
      <c r="S40" s="145">
        <v>26276.60977999994</v>
      </c>
      <c r="T40" s="145"/>
      <c r="U40" s="145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4"/>
      <c r="S41" s="145"/>
      <c r="T41" s="145"/>
      <c r="U41" s="145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S33:T33"/>
    <mergeCell ref="S34:T34"/>
    <mergeCell ref="R38:U38"/>
    <mergeCell ref="R39:U39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1" t="s">
        <v>107</v>
      </c>
      <c r="C26" s="161"/>
      <c r="D26" s="161"/>
      <c r="E26" s="161"/>
      <c r="F26" s="161"/>
      <c r="G26" s="161"/>
      <c r="H26" s="161"/>
      <c r="I26" s="161"/>
      <c r="J26" s="161"/>
      <c r="K26" s="161"/>
      <c r="L26" s="162"/>
      <c r="M26" s="162"/>
      <c r="N26" s="162"/>
    </row>
    <row r="27" spans="1:16" ht="54" customHeight="1">
      <c r="A27" s="154" t="s">
        <v>32</v>
      </c>
      <c r="B27" s="163" t="s">
        <v>43</v>
      </c>
      <c r="C27" s="163"/>
      <c r="D27" s="156" t="s">
        <v>49</v>
      </c>
      <c r="E27" s="157"/>
      <c r="F27" s="158" t="s">
        <v>44</v>
      </c>
      <c r="G27" s="159"/>
      <c r="H27" s="160" t="s">
        <v>52</v>
      </c>
      <c r="I27" s="156"/>
      <c r="J27" s="171"/>
      <c r="K27" s="172"/>
      <c r="L27" s="168" t="s">
        <v>36</v>
      </c>
      <c r="M27" s="169"/>
      <c r="N27" s="170"/>
      <c r="O27" s="164" t="s">
        <v>108</v>
      </c>
      <c r="P27" s="165"/>
    </row>
    <row r="28" spans="1:16" ht="30.75" customHeight="1">
      <c r="A28" s="155"/>
      <c r="B28" s="48" t="s">
        <v>104</v>
      </c>
      <c r="C28" s="22" t="s">
        <v>23</v>
      </c>
      <c r="D28" s="48" t="str">
        <f>B28</f>
        <v>план на січень-липень 2017р.</v>
      </c>
      <c r="E28" s="22" t="str">
        <f>C28</f>
        <v>факт</v>
      </c>
      <c r="F28" s="47" t="str">
        <f>B28</f>
        <v>план на січень-липень 2017р.</v>
      </c>
      <c r="G28" s="62" t="str">
        <f>C28</f>
        <v>факт</v>
      </c>
      <c r="H28" s="48" t="str">
        <f>B28</f>
        <v>план на січень-липень 2017р.</v>
      </c>
      <c r="I28" s="22" t="str">
        <f>C28</f>
        <v>факт</v>
      </c>
      <c r="J28" s="47"/>
      <c r="K28" s="62"/>
      <c r="L28" s="45" t="str">
        <f>D28</f>
        <v>план на січень-липень 2017р.</v>
      </c>
      <c r="M28" s="22" t="str">
        <f>C28</f>
        <v>факт</v>
      </c>
      <c r="N28" s="46" t="s">
        <v>24</v>
      </c>
      <c r="O28" s="159"/>
      <c r="P28" s="156"/>
    </row>
    <row r="29" spans="1:16" ht="23.25" customHeight="1" thickBot="1">
      <c r="A29" s="44">
        <f>липень!S40</f>
        <v>26276.60977999994</v>
      </c>
      <c r="B29" s="49">
        <v>19230</v>
      </c>
      <c r="C29" s="49">
        <v>5906.21</v>
      </c>
      <c r="D29" s="49">
        <v>13500</v>
      </c>
      <c r="E29" s="49">
        <v>3.76</v>
      </c>
      <c r="F29" s="49">
        <v>20050</v>
      </c>
      <c r="G29" s="49">
        <v>6900.8</v>
      </c>
      <c r="H29" s="49">
        <v>7</v>
      </c>
      <c r="I29" s="49">
        <v>8</v>
      </c>
      <c r="J29" s="49"/>
      <c r="K29" s="49"/>
      <c r="L29" s="63">
        <f>H29+F29+D29+J29+B29</f>
        <v>52787</v>
      </c>
      <c r="M29" s="50">
        <f>C29+E29+G29+I29</f>
        <v>12818.77</v>
      </c>
      <c r="N29" s="51">
        <f>M29-L29</f>
        <v>-39968.229999999996</v>
      </c>
      <c r="O29" s="166">
        <f>липень!S30</f>
        <v>11.24732</v>
      </c>
      <c r="P29" s="167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63"/>
      <c r="P30" s="163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416540</v>
      </c>
      <c r="C48" s="32">
        <v>403999.97</v>
      </c>
      <c r="F48" s="1" t="s">
        <v>22</v>
      </c>
      <c r="G48" s="6"/>
      <c r="H48" s="173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104615</v>
      </c>
      <c r="C49" s="32">
        <v>96258.37</v>
      </c>
      <c r="G49" s="6"/>
      <c r="H49" s="173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119162.7</v>
      </c>
      <c r="C50" s="32">
        <v>122259.99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15199.1</v>
      </c>
      <c r="C51" s="32">
        <v>13563.68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71100</v>
      </c>
      <c r="C52" s="32">
        <v>57151.38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4250</v>
      </c>
      <c r="C53" s="32">
        <v>3786.14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16500</v>
      </c>
      <c r="C54" s="32">
        <v>15892.63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15175.89999999995</v>
      </c>
      <c r="C55" s="12">
        <v>20222.590000000026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762542.7</v>
      </c>
      <c r="C56" s="9">
        <v>733134.75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19230</v>
      </c>
      <c r="C58" s="9">
        <f>C29</f>
        <v>5906.21</v>
      </c>
    </row>
    <row r="59" spans="1:3" ht="25.5">
      <c r="A59" s="83" t="s">
        <v>54</v>
      </c>
      <c r="B59" s="9">
        <f>D29</f>
        <v>13500</v>
      </c>
      <c r="C59" s="9">
        <f>E29</f>
        <v>3.76</v>
      </c>
    </row>
    <row r="60" spans="1:3" ht="12.75">
      <c r="A60" s="83" t="s">
        <v>55</v>
      </c>
      <c r="B60" s="9">
        <f>F29</f>
        <v>20050</v>
      </c>
      <c r="C60" s="9">
        <f>G29</f>
        <v>6900.8</v>
      </c>
    </row>
    <row r="61" spans="1:3" ht="25.5">
      <c r="A61" s="83" t="s">
        <v>56</v>
      </c>
      <c r="B61" s="9">
        <f>H29</f>
        <v>7</v>
      </c>
      <c r="C61" s="9">
        <f>I29</f>
        <v>8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2" sqref="G3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2017-06-23T07:40:28Z</cp:lastPrinted>
  <dcterms:created xsi:type="dcterms:W3CDTF">2006-11-30T08:16:02Z</dcterms:created>
  <dcterms:modified xsi:type="dcterms:W3CDTF">2017-07-26T14:09:37Z</dcterms:modified>
  <cp:category/>
  <cp:version/>
  <cp:contentType/>
  <cp:contentStatus/>
</cp:coreProperties>
</file>